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X-R控制图数据" sheetId="1" state="visible" r:id="rId1"/>
    <sheet xmlns:r="http://schemas.openxmlformats.org/officeDocument/2006/relationships" name="CPK-PPK分析" sheetId="2" state="visible" r:id="rId2"/>
    <sheet xmlns:r="http://schemas.openxmlformats.org/officeDocument/2006/relationships" name="8类异常规则说明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4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0" fillId="0" borderId="4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8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35" customWidth="1" min="13" max="13"/>
  </cols>
  <sheetData>
    <row r="1">
      <c r="A1" s="1" t="inlineStr">
        <is>
          <t>X–R控制图（均值–极差图）数据录入与计算表</t>
        </is>
      </c>
    </row>
    <row r="2">
      <c r="A2" s="2" t="inlineStr">
        <is>
          <t>组号</t>
        </is>
      </c>
      <c r="B2" s="2" t="inlineStr">
        <is>
          <t>样本1</t>
        </is>
      </c>
      <c r="C2" s="2" t="inlineStr">
        <is>
          <t>样本2</t>
        </is>
      </c>
      <c r="D2" s="2" t="inlineStr">
        <is>
          <t>样本3</t>
        </is>
      </c>
      <c r="E2" s="2" t="inlineStr">
        <is>
          <t>样本4</t>
        </is>
      </c>
      <c r="F2" s="2" t="inlineStr">
        <is>
          <t>样本5</t>
        </is>
      </c>
      <c r="G2" s="2" t="inlineStr">
        <is>
          <t>组均值 X̄</t>
        </is>
      </c>
      <c r="H2" s="2" t="inlineStr">
        <is>
          <t>组极差 R</t>
        </is>
      </c>
      <c r="I2" s="2" t="inlineStr">
        <is>
          <t>X̄ 控制图 UCL</t>
        </is>
      </c>
      <c r="J2" s="2" t="inlineStr">
        <is>
          <t>X̄ 控制图 LCL</t>
        </is>
      </c>
      <c r="K2" s="2" t="inlineStr">
        <is>
          <t>R 控制图 UCL</t>
        </is>
      </c>
      <c r="L2" s="2" t="inlineStr">
        <is>
          <t>R 控制图 LCL</t>
        </is>
      </c>
      <c r="M2" s="2" t="inlineStr">
        <is>
          <t>异常标记</t>
        </is>
      </c>
    </row>
    <row r="3">
      <c r="A3" s="3" t="inlineStr">
        <is>
          <t>组1</t>
        </is>
      </c>
      <c r="B3" s="3" t="n"/>
      <c r="C3" s="3" t="n"/>
      <c r="D3" s="3" t="n"/>
      <c r="E3" s="3" t="n"/>
      <c r="F3" s="3" t="n"/>
      <c r="G3" s="3">
        <f>AVERAGE(B3:F3)</f>
        <v/>
      </c>
      <c r="H3" s="3">
        <f>MAX(B3:F3)-MIN(B3:F3)</f>
        <v/>
      </c>
      <c r="I3" s="3">
        <f>$G$28+0.577*$H$28</f>
        <v/>
      </c>
      <c r="J3" s="3">
        <f>$G$28-0.577*$H$28</f>
        <v/>
      </c>
      <c r="K3" s="3">
        <f>2.114*$H$28</f>
        <v/>
      </c>
      <c r="L3" s="3">
        <f>0*$H$28</f>
        <v/>
      </c>
      <c r="M3" s="4">
        <f>IF(OR(G3&gt;I3, G3&lt;J3), "异常1：点超出控制限", IF(AND(G3&gt;$G$28, G2&gt;$G$28, G1&gt;$G$28, G0&gt;$G$28, G-1&gt;$G$28, G-2&gt;$G$28, G-3&gt;$G$28, G-4&gt;$G$28, G-5&gt;$G$28), "异常2：连续9点在中心线同侧", "正常"))</f>
        <v/>
      </c>
    </row>
    <row r="4">
      <c r="A4" s="3" t="inlineStr">
        <is>
          <t>组2</t>
        </is>
      </c>
      <c r="B4" s="3" t="n"/>
      <c r="C4" s="3" t="n"/>
      <c r="D4" s="3" t="n"/>
      <c r="E4" s="3" t="n"/>
      <c r="F4" s="3" t="n"/>
      <c r="G4" s="3">
        <f>AVERAGE(B4:F4)</f>
        <v/>
      </c>
      <c r="H4" s="3">
        <f>MAX(B4:F4)-MIN(B4:F4)</f>
        <v/>
      </c>
      <c r="I4" s="3">
        <f>$G$28+0.577*$H$28</f>
        <v/>
      </c>
      <c r="J4" s="3">
        <f>$G$28-0.577*$H$28</f>
        <v/>
      </c>
      <c r="K4" s="3">
        <f>2.114*$H$28</f>
        <v/>
      </c>
      <c r="L4" s="3">
        <f>0*$H$28</f>
        <v/>
      </c>
      <c r="M4" s="4">
        <f>IF(OR(G4&gt;I4, G4&lt;J4), "异常1：点超出控制限", IF(AND(G4&gt;$G$28, G3&gt;$G$28, G2&gt;$G$28, G1&gt;$G$28, G0&gt;$G$28, G-1&gt;$G$28, G-2&gt;$G$28, G-3&gt;$G$28, G-4&gt;$G$28), "异常2：连续9点在中心线同侧", "正常"))</f>
        <v/>
      </c>
    </row>
    <row r="5">
      <c r="A5" s="3" t="inlineStr">
        <is>
          <t>组3</t>
        </is>
      </c>
      <c r="B5" s="3" t="n"/>
      <c r="C5" s="3" t="n"/>
      <c r="D5" s="3" t="n"/>
      <c r="E5" s="3" t="n"/>
      <c r="F5" s="3" t="n"/>
      <c r="G5" s="3">
        <f>AVERAGE(B5:F5)</f>
        <v/>
      </c>
      <c r="H5" s="3">
        <f>MAX(B5:F5)-MIN(B5:F5)</f>
        <v/>
      </c>
      <c r="I5" s="3">
        <f>$G$28+0.577*$H$28</f>
        <v/>
      </c>
      <c r="J5" s="3">
        <f>$G$28-0.577*$H$28</f>
        <v/>
      </c>
      <c r="K5" s="3">
        <f>2.114*$H$28</f>
        <v/>
      </c>
      <c r="L5" s="3">
        <f>0*$H$28</f>
        <v/>
      </c>
      <c r="M5" s="4">
        <f>IF(OR(G5&gt;I5, G5&lt;J5), "异常1：点超出控制限", IF(AND(G5&gt;$G$28, G4&gt;$G$28, G3&gt;$G$28, G2&gt;$G$28, G1&gt;$G$28, G0&gt;$G$28, G-1&gt;$G$28, G-2&gt;$G$28, G-3&gt;$G$28), "异常2：连续9点在中心线同侧", "正常"))</f>
        <v/>
      </c>
    </row>
    <row r="6">
      <c r="A6" s="3" t="inlineStr">
        <is>
          <t>组4</t>
        </is>
      </c>
      <c r="B6" s="3" t="n"/>
      <c r="C6" s="3" t="n"/>
      <c r="D6" s="3" t="n"/>
      <c r="E6" s="3" t="n"/>
      <c r="F6" s="3" t="n"/>
      <c r="G6" s="3">
        <f>AVERAGE(B6:F6)</f>
        <v/>
      </c>
      <c r="H6" s="3">
        <f>MAX(B6:F6)-MIN(B6:F6)</f>
        <v/>
      </c>
      <c r="I6" s="3">
        <f>$G$28+0.577*$H$28</f>
        <v/>
      </c>
      <c r="J6" s="3">
        <f>$G$28-0.577*$H$28</f>
        <v/>
      </c>
      <c r="K6" s="3">
        <f>2.114*$H$28</f>
        <v/>
      </c>
      <c r="L6" s="3">
        <f>0*$H$28</f>
        <v/>
      </c>
      <c r="M6" s="4">
        <f>IF(OR(G6&gt;I6, G6&lt;J6), "异常1：点超出控制限", IF(AND(G6&gt;$G$28, G5&gt;$G$28, G4&gt;$G$28, G3&gt;$G$28, G2&gt;$G$28, G1&gt;$G$28, G0&gt;$G$28, G-1&gt;$G$28, G-2&gt;$G$28), "异常2：连续9点在中心线同侧", "正常"))</f>
        <v/>
      </c>
    </row>
    <row r="7">
      <c r="A7" s="3" t="inlineStr">
        <is>
          <t>组5</t>
        </is>
      </c>
      <c r="B7" s="3" t="n"/>
      <c r="C7" s="3" t="n"/>
      <c r="D7" s="3" t="n"/>
      <c r="E7" s="3" t="n"/>
      <c r="F7" s="3" t="n"/>
      <c r="G7" s="3">
        <f>AVERAGE(B7:F7)</f>
        <v/>
      </c>
      <c r="H7" s="3">
        <f>MAX(B7:F7)-MIN(B7:F7)</f>
        <v/>
      </c>
      <c r="I7" s="3">
        <f>$G$28+0.577*$H$28</f>
        <v/>
      </c>
      <c r="J7" s="3">
        <f>$G$28-0.577*$H$28</f>
        <v/>
      </c>
      <c r="K7" s="3">
        <f>2.114*$H$28</f>
        <v/>
      </c>
      <c r="L7" s="3">
        <f>0*$H$28</f>
        <v/>
      </c>
      <c r="M7" s="4">
        <f>IF(OR(G7&gt;I7, G7&lt;J7), "异常1：点超出控制限", IF(AND(G7&gt;$G$28, G6&gt;$G$28, G5&gt;$G$28, G4&gt;$G$28, G3&gt;$G$28, G2&gt;$G$28, G1&gt;$G$28, G0&gt;$G$28, G-1&gt;$G$28), "异常2：连续9点在中心线同侧", "正常"))</f>
        <v/>
      </c>
    </row>
    <row r="8">
      <c r="A8" s="3" t="inlineStr">
        <is>
          <t>组6</t>
        </is>
      </c>
      <c r="B8" s="3" t="n"/>
      <c r="C8" s="3" t="n"/>
      <c r="D8" s="3" t="n"/>
      <c r="E8" s="3" t="n"/>
      <c r="F8" s="3" t="n"/>
      <c r="G8" s="3">
        <f>AVERAGE(B8:F8)</f>
        <v/>
      </c>
      <c r="H8" s="3">
        <f>MAX(B8:F8)-MIN(B8:F8)</f>
        <v/>
      </c>
      <c r="I8" s="3">
        <f>$G$28+0.577*$H$28</f>
        <v/>
      </c>
      <c r="J8" s="3">
        <f>$G$28-0.577*$H$28</f>
        <v/>
      </c>
      <c r="K8" s="3">
        <f>2.114*$H$28</f>
        <v/>
      </c>
      <c r="L8" s="3">
        <f>0*$H$28</f>
        <v/>
      </c>
      <c r="M8" s="4">
        <f>IF(OR(G8&gt;I8, G8&lt;J8), "异常1：点超出控制限", IF(AND(G8&gt;$G$28, G7&gt;$G$28, G6&gt;$G$28, G5&gt;$G$28, G4&gt;$G$28, G3&gt;$G$28, G2&gt;$G$28, G1&gt;$G$28, G0&gt;$G$28), "异常2：连续9点在中心线同侧", "正常"))</f>
        <v/>
      </c>
    </row>
    <row r="9">
      <c r="A9" s="3" t="inlineStr">
        <is>
          <t>组7</t>
        </is>
      </c>
      <c r="B9" s="3" t="n"/>
      <c r="C9" s="3" t="n"/>
      <c r="D9" s="3" t="n"/>
      <c r="E9" s="3" t="n"/>
      <c r="F9" s="3" t="n"/>
      <c r="G9" s="3">
        <f>AVERAGE(B9:F9)</f>
        <v/>
      </c>
      <c r="H9" s="3">
        <f>MAX(B9:F9)-MIN(B9:F9)</f>
        <v/>
      </c>
      <c r="I9" s="3">
        <f>$G$28+0.577*$H$28</f>
        <v/>
      </c>
      <c r="J9" s="3">
        <f>$G$28-0.577*$H$28</f>
        <v/>
      </c>
      <c r="K9" s="3">
        <f>2.114*$H$28</f>
        <v/>
      </c>
      <c r="L9" s="3">
        <f>0*$H$28</f>
        <v/>
      </c>
      <c r="M9" s="4">
        <f>IF(OR(G9&gt;I9, G9&lt;J9), "异常1：点超出控制限", IF(AND(G9&gt;$G$28, G8&gt;$G$28, G7&gt;$G$28, G6&gt;$G$28, G5&gt;$G$28, G4&gt;$G$28, G3&gt;$G$28, G2&gt;$G$28, G1&gt;$G$28), "异常2：连续9点在中心线同侧", "正常"))</f>
        <v/>
      </c>
    </row>
    <row r="10">
      <c r="A10" s="3" t="inlineStr">
        <is>
          <t>组8</t>
        </is>
      </c>
      <c r="B10" s="3" t="n"/>
      <c r="C10" s="3" t="n"/>
      <c r="D10" s="3" t="n"/>
      <c r="E10" s="3" t="n"/>
      <c r="F10" s="3" t="n"/>
      <c r="G10" s="3">
        <f>AVERAGE(B10:F10)</f>
        <v/>
      </c>
      <c r="H10" s="3">
        <f>MAX(B10:F10)-MIN(B10:F10)</f>
        <v/>
      </c>
      <c r="I10" s="3">
        <f>$G$28+0.577*$H$28</f>
        <v/>
      </c>
      <c r="J10" s="3">
        <f>$G$28-0.577*$H$28</f>
        <v/>
      </c>
      <c r="K10" s="3">
        <f>2.114*$H$28</f>
        <v/>
      </c>
      <c r="L10" s="3">
        <f>0*$H$28</f>
        <v/>
      </c>
      <c r="M10" s="4">
        <f>IF(OR(G10&gt;I10, G10&lt;J10), "异常1：点超出控制限", IF(AND(G10&gt;$G$28, G9&gt;$G$28, G8&gt;$G$28, G7&gt;$G$28, G6&gt;$G$28, G5&gt;$G$28, G4&gt;$G$28, G3&gt;$G$28, G2&gt;$G$28), "异常2：连续9点在中心线同侧", "正常"))</f>
        <v/>
      </c>
    </row>
    <row r="11">
      <c r="A11" s="3" t="inlineStr">
        <is>
          <t>组9</t>
        </is>
      </c>
      <c r="B11" s="3" t="n"/>
      <c r="C11" s="3" t="n"/>
      <c r="D11" s="3" t="n"/>
      <c r="E11" s="3" t="n"/>
      <c r="F11" s="3" t="n"/>
      <c r="G11" s="3">
        <f>AVERAGE(B11:F11)</f>
        <v/>
      </c>
      <c r="H11" s="3">
        <f>MAX(B11:F11)-MIN(B11:F11)</f>
        <v/>
      </c>
      <c r="I11" s="3">
        <f>$G$28+0.577*$H$28</f>
        <v/>
      </c>
      <c r="J11" s="3">
        <f>$G$28-0.577*$H$28</f>
        <v/>
      </c>
      <c r="K11" s="3">
        <f>2.114*$H$28</f>
        <v/>
      </c>
      <c r="L11" s="3">
        <f>0*$H$28</f>
        <v/>
      </c>
      <c r="M11" s="4">
        <f>IF(OR(G11&gt;I11, G11&lt;J11), "异常1：点超出控制限", IF(AND(G11&gt;$G$28, G10&gt;$G$28, G9&gt;$G$28, G8&gt;$G$28, G7&gt;$G$28, G6&gt;$G$28, G5&gt;$G$28, G4&gt;$G$28, G3&gt;$G$28), "异常2：连续9点在中心线同侧", "正常"))</f>
        <v/>
      </c>
    </row>
    <row r="12">
      <c r="A12" s="3" t="inlineStr">
        <is>
          <t>组10</t>
        </is>
      </c>
      <c r="B12" s="3" t="n"/>
      <c r="C12" s="3" t="n"/>
      <c r="D12" s="3" t="n"/>
      <c r="E12" s="3" t="n"/>
      <c r="F12" s="3" t="n"/>
      <c r="G12" s="3">
        <f>AVERAGE(B12:F12)</f>
        <v/>
      </c>
      <c r="H12" s="3">
        <f>MAX(B12:F12)-MIN(B12:F12)</f>
        <v/>
      </c>
      <c r="I12" s="3">
        <f>$G$28+0.577*$H$28</f>
        <v/>
      </c>
      <c r="J12" s="3">
        <f>$G$28-0.577*$H$28</f>
        <v/>
      </c>
      <c r="K12" s="3">
        <f>2.114*$H$28</f>
        <v/>
      </c>
      <c r="L12" s="3">
        <f>0*$H$28</f>
        <v/>
      </c>
      <c r="M12" s="4">
        <f>IF(OR(G12&gt;I12, G12&lt;J12), "异常1：点超出控制限", IF(AND(G12&gt;$G$28, G11&gt;$G$28, G10&gt;$G$28, G9&gt;$G$28, G8&gt;$G$28, G7&gt;$G$28, G6&gt;$G$28, G5&gt;$G$28, G4&gt;$G$28), "异常2：连续9点在中心线同侧", "正常"))</f>
        <v/>
      </c>
    </row>
    <row r="13">
      <c r="A13" s="3" t="inlineStr">
        <is>
          <t>组11</t>
        </is>
      </c>
      <c r="B13" s="3" t="n"/>
      <c r="C13" s="3" t="n"/>
      <c r="D13" s="3" t="n"/>
      <c r="E13" s="3" t="n"/>
      <c r="F13" s="3" t="n"/>
      <c r="G13" s="3">
        <f>AVERAGE(B13:F13)</f>
        <v/>
      </c>
      <c r="H13" s="3">
        <f>MAX(B13:F13)-MIN(B13:F13)</f>
        <v/>
      </c>
      <c r="I13" s="3">
        <f>$G$28+0.577*$H$28</f>
        <v/>
      </c>
      <c r="J13" s="3">
        <f>$G$28-0.577*$H$28</f>
        <v/>
      </c>
      <c r="K13" s="3">
        <f>2.114*$H$28</f>
        <v/>
      </c>
      <c r="L13" s="3">
        <f>0*$H$28</f>
        <v/>
      </c>
      <c r="M13" s="4">
        <f>IF(OR(G13&gt;I13, G13&lt;J13), "异常1：点超出控制限", IF(AND(G13&gt;$G$28, G12&gt;$G$28, G11&gt;$G$28, G10&gt;$G$28, G9&gt;$G$28, G8&gt;$G$28, G7&gt;$G$28, G6&gt;$G$28, G5&gt;$G$28), "异常2：连续9点在中心线同侧", "正常"))</f>
        <v/>
      </c>
    </row>
    <row r="14">
      <c r="A14" s="3" t="inlineStr">
        <is>
          <t>组12</t>
        </is>
      </c>
      <c r="B14" s="3" t="n"/>
      <c r="C14" s="3" t="n"/>
      <c r="D14" s="3" t="n"/>
      <c r="E14" s="3" t="n"/>
      <c r="F14" s="3" t="n"/>
      <c r="G14" s="3">
        <f>AVERAGE(B14:F14)</f>
        <v/>
      </c>
      <c r="H14" s="3">
        <f>MAX(B14:F14)-MIN(B14:F14)</f>
        <v/>
      </c>
      <c r="I14" s="3">
        <f>$G$28+0.577*$H$28</f>
        <v/>
      </c>
      <c r="J14" s="3">
        <f>$G$28-0.577*$H$28</f>
        <v/>
      </c>
      <c r="K14" s="3">
        <f>2.114*$H$28</f>
        <v/>
      </c>
      <c r="L14" s="3">
        <f>0*$H$28</f>
        <v/>
      </c>
      <c r="M14" s="4">
        <f>IF(OR(G14&gt;I14, G14&lt;J14), "异常1：点超出控制限", IF(AND(G14&gt;$G$28, G13&gt;$G$28, G12&gt;$G$28, G11&gt;$G$28, G10&gt;$G$28, G9&gt;$G$28, G8&gt;$G$28, G7&gt;$G$28, G6&gt;$G$28), "异常2：连续9点在中心线同侧", "正常"))</f>
        <v/>
      </c>
    </row>
    <row r="15">
      <c r="A15" s="3" t="inlineStr">
        <is>
          <t>组13</t>
        </is>
      </c>
      <c r="B15" s="3" t="n"/>
      <c r="C15" s="3" t="n"/>
      <c r="D15" s="3" t="n"/>
      <c r="E15" s="3" t="n"/>
      <c r="F15" s="3" t="n"/>
      <c r="G15" s="3">
        <f>AVERAGE(B15:F15)</f>
        <v/>
      </c>
      <c r="H15" s="3">
        <f>MAX(B15:F15)-MIN(B15:F15)</f>
        <v/>
      </c>
      <c r="I15" s="3">
        <f>$G$28+0.577*$H$28</f>
        <v/>
      </c>
      <c r="J15" s="3">
        <f>$G$28-0.577*$H$28</f>
        <v/>
      </c>
      <c r="K15" s="3">
        <f>2.114*$H$28</f>
        <v/>
      </c>
      <c r="L15" s="3">
        <f>0*$H$28</f>
        <v/>
      </c>
      <c r="M15" s="4">
        <f>IF(OR(G15&gt;I15, G15&lt;J15), "异常1：点超出控制限", IF(AND(G15&gt;$G$28, G14&gt;$G$28, G13&gt;$G$28, G12&gt;$G$28, G11&gt;$G$28, G10&gt;$G$28, G9&gt;$G$28, G8&gt;$G$28, G7&gt;$G$28), "异常2：连续9点在中心线同侧", "正常"))</f>
        <v/>
      </c>
    </row>
    <row r="16">
      <c r="A16" s="3" t="inlineStr">
        <is>
          <t>组14</t>
        </is>
      </c>
      <c r="B16" s="3" t="n"/>
      <c r="C16" s="3" t="n"/>
      <c r="D16" s="3" t="n"/>
      <c r="E16" s="3" t="n"/>
      <c r="F16" s="3" t="n"/>
      <c r="G16" s="3">
        <f>AVERAGE(B16:F16)</f>
        <v/>
      </c>
      <c r="H16" s="3">
        <f>MAX(B16:F16)-MIN(B16:F16)</f>
        <v/>
      </c>
      <c r="I16" s="3">
        <f>$G$28+0.577*$H$28</f>
        <v/>
      </c>
      <c r="J16" s="3">
        <f>$G$28-0.577*$H$28</f>
        <v/>
      </c>
      <c r="K16" s="3">
        <f>2.114*$H$28</f>
        <v/>
      </c>
      <c r="L16" s="3">
        <f>0*$H$28</f>
        <v/>
      </c>
      <c r="M16" s="4">
        <f>IF(OR(G16&gt;I16, G16&lt;J16), "异常1：点超出控制限", IF(AND(G16&gt;$G$28, G15&gt;$G$28, G14&gt;$G$28, G13&gt;$G$28, G12&gt;$G$28, G11&gt;$G$28, G10&gt;$G$28, G9&gt;$G$28, G8&gt;$G$28), "异常2：连续9点在中心线同侧", "正常"))</f>
        <v/>
      </c>
    </row>
    <row r="17">
      <c r="A17" s="3" t="inlineStr">
        <is>
          <t>组15</t>
        </is>
      </c>
      <c r="B17" s="3" t="n"/>
      <c r="C17" s="3" t="n"/>
      <c r="D17" s="3" t="n"/>
      <c r="E17" s="3" t="n"/>
      <c r="F17" s="3" t="n"/>
      <c r="G17" s="3">
        <f>AVERAGE(B17:F17)</f>
        <v/>
      </c>
      <c r="H17" s="3">
        <f>MAX(B17:F17)-MIN(B17:F17)</f>
        <v/>
      </c>
      <c r="I17" s="3">
        <f>$G$28+0.577*$H$28</f>
        <v/>
      </c>
      <c r="J17" s="3">
        <f>$G$28-0.577*$H$28</f>
        <v/>
      </c>
      <c r="K17" s="3">
        <f>2.114*$H$28</f>
        <v/>
      </c>
      <c r="L17" s="3">
        <f>0*$H$28</f>
        <v/>
      </c>
      <c r="M17" s="4">
        <f>IF(OR(G17&gt;I17, G17&lt;J17), "异常1：点超出控制限", IF(AND(G17&gt;$G$28, G16&gt;$G$28, G15&gt;$G$28, G14&gt;$G$28, G13&gt;$G$28, G12&gt;$G$28, G11&gt;$G$28, G10&gt;$G$28, G9&gt;$G$28), "异常2：连续9点在中心线同侧", "正常"))</f>
        <v/>
      </c>
    </row>
    <row r="18">
      <c r="A18" s="3" t="inlineStr">
        <is>
          <t>组16</t>
        </is>
      </c>
      <c r="B18" s="3" t="n"/>
      <c r="C18" s="3" t="n"/>
      <c r="D18" s="3" t="n"/>
      <c r="E18" s="3" t="n"/>
      <c r="F18" s="3" t="n"/>
      <c r="G18" s="3">
        <f>AVERAGE(B18:F18)</f>
        <v/>
      </c>
      <c r="H18" s="3">
        <f>MAX(B18:F18)-MIN(B18:F18)</f>
        <v/>
      </c>
      <c r="I18" s="3">
        <f>$G$28+0.577*$H$28</f>
        <v/>
      </c>
      <c r="J18" s="3">
        <f>$G$28-0.577*$H$28</f>
        <v/>
      </c>
      <c r="K18" s="3">
        <f>2.114*$H$28</f>
        <v/>
      </c>
      <c r="L18" s="3">
        <f>0*$H$28</f>
        <v/>
      </c>
      <c r="M18" s="4">
        <f>IF(OR(G18&gt;I18, G18&lt;J18), "异常1：点超出控制限", IF(AND(G18&gt;$G$28, G17&gt;$G$28, G16&gt;$G$28, G15&gt;$G$28, G14&gt;$G$28, G13&gt;$G$28, G12&gt;$G$28, G11&gt;$G$28, G10&gt;$G$28), "异常2：连续9点在中心线同侧", "正常"))</f>
        <v/>
      </c>
    </row>
    <row r="19">
      <c r="A19" s="3" t="inlineStr">
        <is>
          <t>组17</t>
        </is>
      </c>
      <c r="B19" s="3" t="n"/>
      <c r="C19" s="3" t="n"/>
      <c r="D19" s="3" t="n"/>
      <c r="E19" s="3" t="n"/>
      <c r="F19" s="3" t="n"/>
      <c r="G19" s="3">
        <f>AVERAGE(B19:F19)</f>
        <v/>
      </c>
      <c r="H19" s="3">
        <f>MAX(B19:F19)-MIN(B19:F19)</f>
        <v/>
      </c>
      <c r="I19" s="3">
        <f>$G$28+0.577*$H$28</f>
        <v/>
      </c>
      <c r="J19" s="3">
        <f>$G$28-0.577*$H$28</f>
        <v/>
      </c>
      <c r="K19" s="3">
        <f>2.114*$H$28</f>
        <v/>
      </c>
      <c r="L19" s="3">
        <f>0*$H$28</f>
        <v/>
      </c>
      <c r="M19" s="4">
        <f>IF(OR(G19&gt;I19, G19&lt;J19), "异常1：点超出控制限", IF(AND(G19&gt;$G$28, G18&gt;$G$28, G17&gt;$G$28, G16&gt;$G$28, G15&gt;$G$28, G14&gt;$G$28, G13&gt;$G$28, G12&gt;$G$28, G11&gt;$G$28), "异常2：连续9点在中心线同侧", "正常"))</f>
        <v/>
      </c>
    </row>
    <row r="20">
      <c r="A20" s="3" t="inlineStr">
        <is>
          <t>组18</t>
        </is>
      </c>
      <c r="B20" s="3" t="n"/>
      <c r="C20" s="3" t="n"/>
      <c r="D20" s="3" t="n"/>
      <c r="E20" s="3" t="n"/>
      <c r="F20" s="3" t="n"/>
      <c r="G20" s="3">
        <f>AVERAGE(B20:F20)</f>
        <v/>
      </c>
      <c r="H20" s="3">
        <f>MAX(B20:F20)-MIN(B20:F20)</f>
        <v/>
      </c>
      <c r="I20" s="3">
        <f>$G$28+0.577*$H$28</f>
        <v/>
      </c>
      <c r="J20" s="3">
        <f>$G$28-0.577*$H$28</f>
        <v/>
      </c>
      <c r="K20" s="3">
        <f>2.114*$H$28</f>
        <v/>
      </c>
      <c r="L20" s="3">
        <f>0*$H$28</f>
        <v/>
      </c>
      <c r="M20" s="4">
        <f>IF(OR(G20&gt;I20, G20&lt;J20), "异常1：点超出控制限", IF(AND(G20&gt;$G$28, G19&gt;$G$28, G18&gt;$G$28, G17&gt;$G$28, G16&gt;$G$28, G15&gt;$G$28, G14&gt;$G$28, G13&gt;$G$28, G12&gt;$G$28), "异常2：连续9点在中心线同侧", "正常"))</f>
        <v/>
      </c>
    </row>
    <row r="21">
      <c r="A21" s="3" t="inlineStr">
        <is>
          <t>组19</t>
        </is>
      </c>
      <c r="B21" s="3" t="n"/>
      <c r="C21" s="3" t="n"/>
      <c r="D21" s="3" t="n"/>
      <c r="E21" s="3" t="n"/>
      <c r="F21" s="3" t="n"/>
      <c r="G21" s="3">
        <f>AVERAGE(B21:F21)</f>
        <v/>
      </c>
      <c r="H21" s="3">
        <f>MAX(B21:F21)-MIN(B21:F21)</f>
        <v/>
      </c>
      <c r="I21" s="3">
        <f>$G$28+0.577*$H$28</f>
        <v/>
      </c>
      <c r="J21" s="3">
        <f>$G$28-0.577*$H$28</f>
        <v/>
      </c>
      <c r="K21" s="3">
        <f>2.114*$H$28</f>
        <v/>
      </c>
      <c r="L21" s="3">
        <f>0*$H$28</f>
        <v/>
      </c>
      <c r="M21" s="4">
        <f>IF(OR(G21&gt;I21, G21&lt;J21), "异常1：点超出控制限", IF(AND(G21&gt;$G$28, G20&gt;$G$28, G19&gt;$G$28, G18&gt;$G$28, G17&gt;$G$28, G16&gt;$G$28, G15&gt;$G$28, G14&gt;$G$28, G13&gt;$G$28), "异常2：连续9点在中心线同侧", "正常"))</f>
        <v/>
      </c>
    </row>
    <row r="22">
      <c r="A22" s="3" t="inlineStr">
        <is>
          <t>组20</t>
        </is>
      </c>
      <c r="B22" s="3" t="n"/>
      <c r="C22" s="3" t="n"/>
      <c r="D22" s="3" t="n"/>
      <c r="E22" s="3" t="n"/>
      <c r="F22" s="3" t="n"/>
      <c r="G22" s="3">
        <f>AVERAGE(B22:F22)</f>
        <v/>
      </c>
      <c r="H22" s="3">
        <f>MAX(B22:F22)-MIN(B22:F22)</f>
        <v/>
      </c>
      <c r="I22" s="3">
        <f>$G$28+0.577*$H$28</f>
        <v/>
      </c>
      <c r="J22" s="3">
        <f>$G$28-0.577*$H$28</f>
        <v/>
      </c>
      <c r="K22" s="3">
        <f>2.114*$H$28</f>
        <v/>
      </c>
      <c r="L22" s="3">
        <f>0*$H$28</f>
        <v/>
      </c>
      <c r="M22" s="4">
        <f>IF(OR(G22&gt;I22, G22&lt;J22), "异常1：点超出控制限", IF(AND(G22&gt;$G$28, G21&gt;$G$28, G20&gt;$G$28, G19&gt;$G$28, G18&gt;$G$28, G17&gt;$G$28, G16&gt;$G$28, G15&gt;$G$28, G14&gt;$G$28), "异常2：连续9点在中心线同侧", "正常"))</f>
        <v/>
      </c>
    </row>
    <row r="23">
      <c r="A23" s="3" t="inlineStr">
        <is>
          <t>组21</t>
        </is>
      </c>
      <c r="B23" s="3" t="n"/>
      <c r="C23" s="3" t="n"/>
      <c r="D23" s="3" t="n"/>
      <c r="E23" s="3" t="n"/>
      <c r="F23" s="3" t="n"/>
      <c r="G23" s="3">
        <f>AVERAGE(B23:F23)</f>
        <v/>
      </c>
      <c r="H23" s="3">
        <f>MAX(B23:F23)-MIN(B23:F23)</f>
        <v/>
      </c>
      <c r="I23" s="3">
        <f>$G$28+0.577*$H$28</f>
        <v/>
      </c>
      <c r="J23" s="3">
        <f>$G$28-0.577*$H$28</f>
        <v/>
      </c>
      <c r="K23" s="3">
        <f>2.114*$H$28</f>
        <v/>
      </c>
      <c r="L23" s="3">
        <f>0*$H$28</f>
        <v/>
      </c>
      <c r="M23" s="4">
        <f>IF(OR(G23&gt;I23, G23&lt;J23), "异常1：点超出控制限", IF(AND(G23&gt;$G$28, G22&gt;$G$28, G21&gt;$G$28, G20&gt;$G$28, G19&gt;$G$28, G18&gt;$G$28, G17&gt;$G$28, G16&gt;$G$28, G15&gt;$G$28), "异常2：连续9点在中心线同侧", "正常"))</f>
        <v/>
      </c>
    </row>
    <row r="24">
      <c r="A24" s="3" t="inlineStr">
        <is>
          <t>组22</t>
        </is>
      </c>
      <c r="B24" s="3" t="n"/>
      <c r="C24" s="3" t="n"/>
      <c r="D24" s="3" t="n"/>
      <c r="E24" s="3" t="n"/>
      <c r="F24" s="3" t="n"/>
      <c r="G24" s="3">
        <f>AVERAGE(B24:F24)</f>
        <v/>
      </c>
      <c r="H24" s="3">
        <f>MAX(B24:F24)-MIN(B24:F24)</f>
        <v/>
      </c>
      <c r="I24" s="3">
        <f>$G$28+0.577*$H$28</f>
        <v/>
      </c>
      <c r="J24" s="3">
        <f>$G$28-0.577*$H$28</f>
        <v/>
      </c>
      <c r="K24" s="3">
        <f>2.114*$H$28</f>
        <v/>
      </c>
      <c r="L24" s="3">
        <f>0*$H$28</f>
        <v/>
      </c>
      <c r="M24" s="4">
        <f>IF(OR(G24&gt;I24, G24&lt;J24), "异常1：点超出控制限", IF(AND(G24&gt;$G$28, G23&gt;$G$28, G22&gt;$G$28, G21&gt;$G$28, G20&gt;$G$28, G19&gt;$G$28, G18&gt;$G$28, G17&gt;$G$28, G16&gt;$G$28), "异常2：连续9点在中心线同侧", "正常"))</f>
        <v/>
      </c>
    </row>
    <row r="25">
      <c r="A25" s="3" t="inlineStr">
        <is>
          <t>组23</t>
        </is>
      </c>
      <c r="B25" s="3" t="n"/>
      <c r="C25" s="3" t="n"/>
      <c r="D25" s="3" t="n"/>
      <c r="E25" s="3" t="n"/>
      <c r="F25" s="3" t="n"/>
      <c r="G25" s="3">
        <f>AVERAGE(B25:F25)</f>
        <v/>
      </c>
      <c r="H25" s="3">
        <f>MAX(B25:F25)-MIN(B25:F25)</f>
        <v/>
      </c>
      <c r="I25" s="3">
        <f>$G$28+0.577*$H$28</f>
        <v/>
      </c>
      <c r="J25" s="3">
        <f>$G$28-0.577*$H$28</f>
        <v/>
      </c>
      <c r="K25" s="3">
        <f>2.114*$H$28</f>
        <v/>
      </c>
      <c r="L25" s="3">
        <f>0*$H$28</f>
        <v/>
      </c>
      <c r="M25" s="4">
        <f>IF(OR(G25&gt;I25, G25&lt;J25), "异常1：点超出控制限", IF(AND(G25&gt;$G$28, G24&gt;$G$28, G23&gt;$G$28, G22&gt;$G$28, G21&gt;$G$28, G20&gt;$G$28, G19&gt;$G$28, G18&gt;$G$28, G17&gt;$G$28), "异常2：连续9点在中心线同侧", "正常"))</f>
        <v/>
      </c>
    </row>
    <row r="26">
      <c r="A26" s="3" t="inlineStr">
        <is>
          <t>组24</t>
        </is>
      </c>
      <c r="B26" s="3" t="n"/>
      <c r="C26" s="3" t="n"/>
      <c r="D26" s="3" t="n"/>
      <c r="E26" s="3" t="n"/>
      <c r="F26" s="3" t="n"/>
      <c r="G26" s="3">
        <f>AVERAGE(B26:F26)</f>
        <v/>
      </c>
      <c r="H26" s="3">
        <f>MAX(B26:F26)-MIN(B26:F26)</f>
        <v/>
      </c>
      <c r="I26" s="3">
        <f>$G$28+0.577*$H$28</f>
        <v/>
      </c>
      <c r="J26" s="3">
        <f>$G$28-0.577*$H$28</f>
        <v/>
      </c>
      <c r="K26" s="3">
        <f>2.114*$H$28</f>
        <v/>
      </c>
      <c r="L26" s="3">
        <f>0*$H$28</f>
        <v/>
      </c>
      <c r="M26" s="4">
        <f>IF(OR(G26&gt;I26, G26&lt;J26), "异常1：点超出控制限", IF(AND(G26&gt;$G$28, G25&gt;$G$28, G24&gt;$G$28, G23&gt;$G$28, G22&gt;$G$28, G21&gt;$G$28, G20&gt;$G$28, G19&gt;$G$28, G18&gt;$G$28), "异常2：连续9点在中心线同侧", "正常"))</f>
        <v/>
      </c>
    </row>
    <row r="27">
      <c r="A27" s="3" t="inlineStr">
        <is>
          <t>组25</t>
        </is>
      </c>
      <c r="B27" s="3" t="n"/>
      <c r="C27" s="3" t="n"/>
      <c r="D27" s="3" t="n"/>
      <c r="E27" s="3" t="n"/>
      <c r="F27" s="3" t="n"/>
      <c r="G27" s="3">
        <f>AVERAGE(B27:F27)</f>
        <v/>
      </c>
      <c r="H27" s="3">
        <f>MAX(B27:F27)-MIN(B27:F27)</f>
        <v/>
      </c>
      <c r="I27" s="3">
        <f>$G$28+0.577*$H$28</f>
        <v/>
      </c>
      <c r="J27" s="3">
        <f>$G$28-0.577*$H$28</f>
        <v/>
      </c>
      <c r="K27" s="3">
        <f>2.114*$H$28</f>
        <v/>
      </c>
      <c r="L27" s="3">
        <f>0*$H$28</f>
        <v/>
      </c>
      <c r="M27" s="4">
        <f>IF(OR(G27&gt;I27, G27&lt;J27), "异常1：点超出控制限", IF(AND(G27&gt;$G$28, G26&gt;$G$28, G25&gt;$G$28, G24&gt;$G$28, G23&gt;$G$28, G22&gt;$G$28, G21&gt;$G$28, G20&gt;$G$28, G19&gt;$G$28), "异常2：连续9点在中心线同侧", "正常"))</f>
        <v/>
      </c>
    </row>
    <row r="28">
      <c r="A28" s="2" t="inlineStr">
        <is>
          <t>统计量</t>
        </is>
      </c>
      <c r="G28" s="3">
        <f>AVERAGE(G3:G27)</f>
        <v/>
      </c>
      <c r="H28" s="3">
        <f>AVERAGE(H3:H27)</f>
        <v/>
      </c>
    </row>
  </sheetData>
  <mergeCells count="2">
    <mergeCell ref="A1:M1"/>
    <mergeCell ref="A28:B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过程能力与性能分析（CPK/PPK）</t>
        </is>
      </c>
    </row>
    <row r="2">
      <c r="A2" s="2" t="inlineStr">
        <is>
          <t>规格上限 USL</t>
        </is>
      </c>
      <c r="B2" s="2" t="inlineStr">
        <is>
          <t>规格下限 LSL</t>
        </is>
      </c>
      <c r="C2" s="2" t="inlineStr">
        <is>
          <t>过程均值 μ</t>
        </is>
      </c>
      <c r="D2" s="2" t="inlineStr">
        <is>
          <t>标准差 σ</t>
        </is>
      </c>
      <c r="E2" s="2" t="inlineStr">
        <is>
          <t>CPK</t>
        </is>
      </c>
      <c r="F2" s="2" t="inlineStr">
        <is>
          <t>PPK</t>
        </is>
      </c>
    </row>
    <row r="3">
      <c r="A3" s="3" t="inlineStr">
        <is>
          <t>请输入</t>
        </is>
      </c>
      <c r="B3" s="3" t="inlineStr">
        <is>
          <t>请输入</t>
        </is>
      </c>
      <c r="C3" s="3">
        <f>X-R控制图数据!$G$28</f>
        <v/>
      </c>
      <c r="D3" s="3">
        <f>STDEV.S(X-R控制图数据!G3:G27)</f>
        <v/>
      </c>
      <c r="E3" s="3">
        <f>MIN((A3-C3)/(3*D3), (C3-B3)/(3*D3))</f>
        <v/>
      </c>
      <c r="F3" s="3">
        <f>MIN((A3-C3)/(3*STDEV.P(X-R控制图数据!G3:G27)), (C3-B3)/(3*STDEV.P(X-R控制图数据!G3:G27)))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2" customWidth="1" min="1" max="1"/>
    <col width="80" customWidth="1" min="2" max="2"/>
  </cols>
  <sheetData>
    <row r="1">
      <c r="A1" s="1" t="inlineStr">
        <is>
          <t>X̄控制图8类异常规则说明</t>
        </is>
      </c>
      <c r="B1" s="5" t="n"/>
    </row>
    <row r="2">
      <c r="A2" s="2" t="inlineStr">
        <is>
          <t>异常1</t>
        </is>
      </c>
      <c r="B2" s="4" t="inlineStr">
        <is>
          <t>1个点超出UCL或LCL → 过程存在突发大变异</t>
        </is>
      </c>
    </row>
    <row r="3">
      <c r="A3" s="2" t="inlineStr">
        <is>
          <t>异常2</t>
        </is>
      </c>
      <c r="B3" s="4" t="inlineStr">
        <is>
          <t>连续9个点在中心线同一侧 → 过程均值发生偏移</t>
        </is>
      </c>
    </row>
    <row r="4">
      <c r="A4" s="2" t="inlineStr">
        <is>
          <t>异常3</t>
        </is>
      </c>
      <c r="B4" s="4" t="inlineStr">
        <is>
          <t>连续6个点持续递增或递减 → 过程存在趋势性漂移</t>
        </is>
      </c>
    </row>
    <row r="5">
      <c r="A5" s="2" t="inlineStr">
        <is>
          <t>异常4</t>
        </is>
      </c>
      <c r="B5" s="4" t="inlineStr">
        <is>
          <t>连续14个点上下交替 → 过程存在系统性波动</t>
        </is>
      </c>
    </row>
    <row r="6">
      <c r="A6" s="2" t="inlineStr">
        <is>
          <t>异常5</t>
        </is>
      </c>
      <c r="B6" s="4" t="inlineStr">
        <is>
          <t>连续3个点中有2个点在同一侧的2σ外 → 过程变异增大</t>
        </is>
      </c>
    </row>
    <row r="7">
      <c r="A7" s="2" t="inlineStr">
        <is>
          <t>异常6</t>
        </is>
      </c>
      <c r="B7" s="4" t="inlineStr">
        <is>
          <t>连续5个点中有4个点在同一侧的1σ外 → 过程变异增大</t>
        </is>
      </c>
    </row>
    <row r="8">
      <c r="A8" s="2" t="inlineStr">
        <is>
          <t>异常7</t>
        </is>
      </c>
      <c r="B8" s="4" t="inlineStr">
        <is>
          <t>连续15个点在中心线±1σ内 → 数据造假或测量系统异常</t>
        </is>
      </c>
    </row>
    <row r="9">
      <c r="A9" s="2" t="inlineStr">
        <is>
          <t>异常8</t>
        </is>
      </c>
      <c r="B9" s="4" t="inlineStr">
        <is>
          <t>连续8个点在中心线两侧且无一点在±1σ内 → 过程分层或混合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2026-03-04T12:11:43Z</dcterms:created>
  <dcterms:modified xmlns:dcterms="http://purl.org/dc/terms/" xmlns:xsi="http://www.w3.org/2001/XMLSchema-instance" xsi:type="dcterms:W3CDTF">2026-03-04T12:11:43Z</dcterms:modified>
</cp:coreProperties>
</file>